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裕\Desktop\"/>
    </mc:Choice>
  </mc:AlternateContent>
  <bookViews>
    <workbookView xWindow="0" yWindow="0" windowWidth="28800" windowHeight="12450"/>
  </bookViews>
  <sheets>
    <sheet name="6通貨" sheetId="1" r:id="rId1"/>
    <sheet name="ドル円" sheetId="2" r:id="rId2"/>
    <sheet name="ユーロ円" sheetId="3" r:id="rId3"/>
    <sheet name="ポンド円" sheetId="4" r:id="rId4"/>
    <sheet name="豪ドル円" sheetId="5" r:id="rId5"/>
    <sheet name="ユーロ米ドル" sheetId="6" r:id="rId6"/>
    <sheet name="ポンド米ドル" sheetId="7" r:id="rId7"/>
  </sheets>
  <calcPr calcId="152511"/>
</workbook>
</file>

<file path=xl/calcChain.xml><?xml version="1.0" encoding="utf-8"?>
<calcChain xmlns="http://schemas.openxmlformats.org/spreadsheetml/2006/main">
  <c r="B16" i="1" l="1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14" i="5"/>
  <c r="D14" i="5"/>
  <c r="C14" i="5"/>
  <c r="B14" i="5"/>
  <c r="E13" i="5"/>
  <c r="D13" i="5"/>
  <c r="C13" i="5"/>
  <c r="B13" i="5"/>
  <c r="E12" i="5"/>
  <c r="D12" i="5"/>
  <c r="C12" i="5"/>
  <c r="B12" i="5"/>
  <c r="E11" i="5"/>
  <c r="D11" i="5"/>
  <c r="C11" i="5"/>
  <c r="B11" i="5"/>
  <c r="E10" i="5"/>
  <c r="D10" i="5"/>
  <c r="C10" i="5"/>
  <c r="B10" i="5"/>
  <c r="E9" i="5"/>
  <c r="D9" i="5"/>
  <c r="C9" i="5"/>
  <c r="B9" i="5"/>
  <c r="E8" i="5"/>
  <c r="D8" i="5"/>
  <c r="C8" i="5"/>
  <c r="B8" i="5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</calcChain>
</file>

<file path=xl/comments1.xml><?xml version="1.0" encoding="utf-8"?>
<comments xmlns="http://schemas.openxmlformats.org/spreadsheetml/2006/main">
  <authors>
    <author/>
  </authors>
  <commentList>
    <comment ref="A13" authorId="0" shapeId="0">
      <text>
        <r>
          <rPr>
            <sz val="11"/>
            <color theme="1"/>
            <rFont val="Arial"/>
          </rPr>
          <t>askの値を入力。
例：ドル/円　
BID：105.312　ASK：105.314
とレート表に出ていた場合、右のASKの値を入力
	-FXの歩き方</t>
        </r>
      </text>
    </comment>
    <comment ref="A39" authorId="0" shapeId="0">
      <text>
        <r>
          <rPr>
            <sz val="11"/>
            <color theme="1"/>
            <rFont val="Arial"/>
          </rPr>
          <t>まずはユーロ/米ドルを買う時に必要な米ドルを計算し、その後、米ドル/円で計算し直して円での金額を算出
	-FXの歩き方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theme="1"/>
            <rFont val="Arial"/>
          </rPr>
          <t>askの値を入力。
例：ドル/円　
BID：105.312　ASK：105.314
とレート表に出ていた場合、右のASKの値を入力
	-FXの歩き方</t>
        </r>
      </text>
    </comment>
  </commentList>
</comments>
</file>

<file path=xl/sharedStrings.xml><?xml version="1.0" encoding="utf-8"?>
<sst xmlns="http://schemas.openxmlformats.org/spreadsheetml/2006/main" count="204" uniqueCount="52">
  <si>
    <t>2020年10月4日GMOクリック証券のレートで算出</t>
  </si>
  <si>
    <t>ドル/円：105.314、ユーロ/円：123.407、ポンド/円：136.239、豪ドル/円：75.424,ユーロ/米ドル1.17168、ポンド/米ドル：1.2937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</si>
  <si>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にレートを入れると自動で必要証拠金が計算されます。</t>
    </r>
  </si>
  <si>
    <t>ドル/円レート</t>
  </si>
  <si>
    <t>計算式：ドル円レート×通貨数×レバレッジ</t>
  </si>
  <si>
    <t>＊左にレートを入力（買いの場合はASKの値）</t>
  </si>
  <si>
    <t>レバレッジ</t>
  </si>
  <si>
    <t>0.1ロット</t>
  </si>
  <si>
    <t>1ロット</t>
  </si>
  <si>
    <t>10ロット</t>
  </si>
  <si>
    <t>100ロット</t>
  </si>
  <si>
    <t>1倍</t>
  </si>
  <si>
    <t>3倍</t>
  </si>
  <si>
    <t>5倍</t>
  </si>
  <si>
    <t>10倍</t>
  </si>
  <si>
    <t>15倍</t>
  </si>
  <si>
    <t>20倍</t>
  </si>
  <si>
    <t>25倍</t>
  </si>
  <si>
    <t>ユーロ/円レート</t>
  </si>
  <si>
    <t>計算式：ユーロ/円レート×通貨数×レバレッジ</t>
  </si>
  <si>
    <t>ポンド/円レート</t>
  </si>
  <si>
    <t>計算式：ポンド/円レート×通貨数×レバレッジ</t>
  </si>
  <si>
    <t>豪ドル/円レート</t>
  </si>
  <si>
    <t>計算式：豪ドル/円レート×通貨数×レバレッジ</t>
  </si>
  <si>
    <t>計算式：ユーロ/米ドルレート×通貨数×レバレッジ×ドル/円レート</t>
  </si>
  <si>
    <t>ユーロ/米ドルレート</t>
  </si>
  <si>
    <t>計算式：ポンド/米ドルレート×通貨数×レバレッジ×ドル/円レート</t>
  </si>
  <si>
    <t>ポンド/米ドルレート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</si>
  <si>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</t>
    </r>
  </si>
  <si>
    <r>
      <rPr>
        <b/>
        <u/>
        <sz val="11"/>
        <color rgb="FF1155CC"/>
        <rFont val="Arial"/>
      </rPr>
      <t>こちらをクリック</t>
    </r>
    <r>
      <rPr>
        <sz val="11"/>
        <color theme="1"/>
        <rFont val="Arial"/>
      </rPr>
      <t>すると、実際に表に入力してシミュレーションできます（自動計算）</t>
    </r>
  </si>
  <si>
    <t>＊ASKの値を入力</t>
  </si>
  <si>
    <t>計算式：ドル/円レート×通貨数×レバレッジ</t>
  </si>
  <si>
    <t>＊0.1ロット ＝ 1000通貨 ＝ 1000ドル</t>
  </si>
  <si>
    <t>下のタブで通貨切替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</si>
  <si>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</t>
    </r>
  </si>
  <si>
    <r>
      <rPr>
        <b/>
        <u/>
        <sz val="11"/>
        <color rgb="FF1155CC"/>
        <rFont val="Arial"/>
      </rPr>
      <t>こちらをクリック</t>
    </r>
    <r>
      <rPr>
        <sz val="11"/>
        <color theme="1"/>
        <rFont val="Arial"/>
      </rPr>
      <t>すると、実際に表に入力してシミュレーションできます（自動計算）</t>
    </r>
  </si>
  <si>
    <t>＊0.1ロット ＝ 1000通貨 ＝ 1000ユーロ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</si>
  <si>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</t>
    </r>
  </si>
  <si>
    <r>
      <rPr>
        <b/>
        <u/>
        <sz val="11"/>
        <color rgb="FF1155CC"/>
        <rFont val="Arial"/>
      </rPr>
      <t>こちらをクリック</t>
    </r>
    <r>
      <rPr>
        <sz val="11"/>
        <color theme="1"/>
        <rFont val="Arial"/>
      </rPr>
      <t>すると、実際に表に入力してシミュレーションできます（自動計算）</t>
    </r>
  </si>
  <si>
    <t>＊0.1ロット ＝ 1000通貨 ＝ 1000ポンド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</si>
  <si>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</t>
    </r>
  </si>
  <si>
    <r>
      <rPr>
        <b/>
        <u/>
        <sz val="11"/>
        <color rgb="FF1155CC"/>
        <rFont val="Arial"/>
      </rPr>
      <t>こちらをクリック</t>
    </r>
    <r>
      <rPr>
        <sz val="11"/>
        <color theme="1"/>
        <rFont val="Arial"/>
      </rPr>
      <t>すると、実際に表に入力してシミュレーションできます（自動計算）</t>
    </r>
  </si>
  <si>
    <t>＊0.1ロット ＝ 1000通貨 ＝ 1000豪ドル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</si>
  <si>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</t>
    </r>
  </si>
  <si>
    <r>
      <rPr>
        <b/>
        <sz val="11"/>
        <color rgb="FF1155CC"/>
        <rFont val="Arial"/>
      </rPr>
      <t>こちらをクリック</t>
    </r>
    <r>
      <rPr>
        <sz val="11"/>
        <color theme="1"/>
        <rFont val="Arial"/>
      </rPr>
      <t>すると、実際に表に入力してシミュレーションできます（自動計算）</t>
    </r>
  </si>
  <si>
    <t>＊0.1ロット ＝ 1000通貨 ＝ 1000ユーロ（米ドルでの購入）</t>
  </si>
  <si>
    <r>
      <t>使い方：</t>
    </r>
    <r>
      <rPr>
        <b/>
        <sz val="11"/>
        <color rgb="FFFF0000"/>
        <rFont val="Arial"/>
      </rPr>
      <t>黄色の部分</t>
    </r>
    <r>
      <rPr>
        <sz val="11"/>
        <color theme="1"/>
        <rFont val="Arial"/>
      </rPr>
      <t>にレートを入れると自動で必要証拠金が計算されます</t>
    </r>
  </si>
  <si>
    <r>
      <rPr>
        <b/>
        <sz val="11"/>
        <color rgb="FF1155CC"/>
        <rFont val="Arial"/>
      </rPr>
      <t>こちらをクリック</t>
    </r>
    <r>
      <rPr>
        <sz val="11"/>
        <color theme="1"/>
        <rFont val="Arial"/>
      </rPr>
      <t>すると、実際に表に入力してシミュレーションできます（自動計算）</t>
    </r>
  </si>
  <si>
    <t>＊0.1ロット ＝ 1000通貨 ＝ 1000ポンド（米ドルでの購入）</t>
  </si>
  <si>
    <t>＊レバレッジは1～3倍に抑えて取引しましょう。スキャル、デイトレはナンピン含めて最大10倍まで。</t>
    <rPh sb="10" eb="11">
      <t>バイ</t>
    </rPh>
    <rPh sb="12" eb="13">
      <t>オサ</t>
    </rPh>
    <rPh sb="15" eb="17">
      <t>トリヒキ</t>
    </rPh>
    <rPh sb="37" eb="38">
      <t>フク</t>
    </rPh>
    <rPh sb="40" eb="42">
      <t>サイダイ</t>
    </rPh>
    <rPh sb="44" eb="45">
      <t>バイ</t>
    </rPh>
    <phoneticPr fontId="13"/>
  </si>
  <si>
    <r>
      <rPr>
        <u/>
        <sz val="11"/>
        <color theme="10"/>
        <rFont val="ＭＳ Ｐゴシック"/>
        <family val="3"/>
        <charset val="128"/>
      </rPr>
      <t>資料提供：</t>
    </r>
    <r>
      <rPr>
        <u/>
        <sz val="11"/>
        <color theme="10"/>
        <rFont val="Arial"/>
        <family val="2"/>
      </rPr>
      <t>FX</t>
    </r>
    <r>
      <rPr>
        <u/>
        <sz val="11"/>
        <color theme="10"/>
        <rFont val="ＭＳ Ｐゴシック"/>
        <family val="3"/>
        <charset val="128"/>
      </rPr>
      <t>の歩き方（</t>
    </r>
    <r>
      <rPr>
        <u/>
        <sz val="11"/>
        <color theme="10"/>
        <rFont val="Arial"/>
        <family val="2"/>
      </rPr>
      <t>https://navi-fx.com/</t>
    </r>
    <r>
      <rPr>
        <u/>
        <sz val="11"/>
        <color theme="10"/>
        <rFont val="ＭＳ Ｐゴシック"/>
        <family val="3"/>
        <charset val="128"/>
      </rPr>
      <t>）</t>
    </r>
    <rPh sb="0" eb="2">
      <t>シリョウ</t>
    </rPh>
    <rPh sb="2" eb="4">
      <t>テイキョウ</t>
    </rPh>
    <rPh sb="8" eb="9">
      <t>アル</t>
    </rPh>
    <rPh sb="10" eb="11">
      <t>カタ</t>
    </rPh>
    <phoneticPr fontId="13"/>
  </si>
  <si>
    <t>必要証拠金　シミュレーション</t>
    <rPh sb="0" eb="5">
      <t>ヒツヨウショウコキン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</si>
</sst>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¥-411]#,##0"/>
  </numFmts>
  <fonts count="21" x14ac:knownFonts="1">
    <font>
      <sz val="11"/>
      <color theme="1"/>
      <name val="Arial"/>
    </font>
    <font>
      <sz val="11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u/>
      <sz val="11"/>
      <color rgb="FF0000FF"/>
      <name val="Arial"/>
    </font>
    <font>
      <b/>
      <sz val="11"/>
      <color theme="1"/>
      <name val="Calibri"/>
    </font>
    <font>
      <sz val="14"/>
      <color theme="1"/>
      <name val="Calibri"/>
    </font>
    <font>
      <u/>
      <sz val="11"/>
      <color rgb="FF1155CC"/>
      <name val="Calibri"/>
    </font>
    <font>
      <sz val="11"/>
      <color rgb="FF0000FF"/>
      <name val="Arial"/>
    </font>
    <font>
      <sz val="10"/>
      <color theme="1"/>
      <name val="Calibri"/>
    </font>
    <font>
      <b/>
      <sz val="11"/>
      <color rgb="FFFF0000"/>
      <name val="Arial"/>
    </font>
    <font>
      <b/>
      <u/>
      <sz val="11"/>
      <color rgb="FF1155CC"/>
      <name val="Arial"/>
    </font>
    <font>
      <b/>
      <sz val="11"/>
      <color rgb="FF1155CC"/>
      <name val="Arial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Arial"/>
      <family val="2"/>
    </font>
    <font>
      <u/>
      <sz val="11"/>
      <color theme="10"/>
      <name val="Arial"/>
    </font>
    <font>
      <u/>
      <sz val="11"/>
      <color theme="10"/>
      <name val="ＭＳ Ｐゴシック"/>
      <family val="3"/>
      <charset val="128"/>
    </font>
    <font>
      <u/>
      <sz val="11"/>
      <color theme="1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6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1" applyAlignment="1">
      <alignment vertical="center"/>
    </xf>
    <xf numFmtId="0" fontId="16" fillId="0" borderId="0" xfId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vi-fx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sqref="A1:E2"/>
    </sheetView>
  </sheetViews>
  <sheetFormatPr defaultColWidth="12.625" defaultRowHeight="15" customHeight="1" x14ac:dyDescent="0.2"/>
  <cols>
    <col min="1" max="1" width="19.25" customWidth="1"/>
    <col min="2" max="5" width="16.25" customWidth="1"/>
    <col min="6" max="6" width="12.625" customWidth="1"/>
    <col min="7" max="7" width="18.5" customWidth="1"/>
    <col min="8" max="11" width="12.625" customWidth="1"/>
    <col min="12" max="16" width="7.625" customWidth="1"/>
    <col min="17" max="17" width="23.875" customWidth="1"/>
    <col min="18" max="26" width="7.625" customWidth="1"/>
  </cols>
  <sheetData>
    <row r="1" spans="1:26" ht="13.5" customHeight="1" x14ac:dyDescent="0.2">
      <c r="A1" s="44" t="s">
        <v>51</v>
      </c>
      <c r="B1" s="45"/>
      <c r="C1" s="45"/>
      <c r="D1" s="45"/>
      <c r="E1" s="45"/>
    </row>
    <row r="2" spans="1:26" ht="13.5" customHeight="1" x14ac:dyDescent="0.2">
      <c r="A2" s="45"/>
      <c r="B2" s="45"/>
      <c r="C2" s="45"/>
      <c r="D2" s="45"/>
      <c r="E2" s="45"/>
    </row>
    <row r="3" spans="1:26" ht="13.5" customHeight="1" x14ac:dyDescent="0.2"/>
    <row r="4" spans="1:26" ht="13.5" customHeight="1" x14ac:dyDescent="0.2">
      <c r="A4" s="37" t="s">
        <v>2</v>
      </c>
      <c r="B4" s="34"/>
      <c r="C4" s="34"/>
      <c r="D4" s="34"/>
      <c r="E4" s="34"/>
    </row>
    <row r="5" spans="1:26" ht="17.25" customHeight="1" x14ac:dyDescent="0.2">
      <c r="A5" s="38" t="s">
        <v>49</v>
      </c>
      <c r="B5" s="39"/>
      <c r="C5" s="39"/>
      <c r="D5" s="39"/>
      <c r="E5" s="39"/>
    </row>
    <row r="6" spans="1:26" s="24" customFormat="1" ht="17.25" customHeight="1" x14ac:dyDescent="0.2">
      <c r="A6" s="25"/>
      <c r="B6" s="26"/>
      <c r="C6" s="26"/>
      <c r="E6" s="32" t="s">
        <v>50</v>
      </c>
      <c r="G6" s="31"/>
    </row>
    <row r="7" spans="1:26" s="28" customFormat="1" ht="17.25" customHeight="1" x14ac:dyDescent="0.2">
      <c r="A7" s="29"/>
      <c r="B7" s="30"/>
      <c r="C7" s="30"/>
      <c r="E7" s="32"/>
      <c r="G7" s="31"/>
    </row>
    <row r="8" spans="1:26" s="28" customFormat="1" ht="17.25" customHeight="1" x14ac:dyDescent="0.2">
      <c r="A8" s="33" t="s">
        <v>0</v>
      </c>
      <c r="B8" s="34"/>
      <c r="C8" s="34"/>
      <c r="D8" s="34"/>
      <c r="E8" s="34"/>
      <c r="G8" s="31"/>
    </row>
    <row r="9" spans="1:26" s="28" customFormat="1" ht="17.25" customHeight="1" x14ac:dyDescent="0.2">
      <c r="A9" s="36" t="s">
        <v>1</v>
      </c>
      <c r="B9" s="34"/>
      <c r="C9" s="34"/>
      <c r="D9" s="34"/>
      <c r="E9" s="34"/>
      <c r="G9" s="31"/>
    </row>
    <row r="10" spans="1:26" s="28" customFormat="1" ht="17.25" customHeight="1" x14ac:dyDescent="0.2">
      <c r="A10" s="27"/>
      <c r="G10" s="31"/>
    </row>
    <row r="11" spans="1:26" ht="13.5" customHeight="1" x14ac:dyDescent="0.2"/>
    <row r="12" spans="1:26" ht="13.5" customHeight="1" x14ac:dyDescent="0.2">
      <c r="A12" s="1" t="s">
        <v>3</v>
      </c>
      <c r="C12" s="33" t="s">
        <v>4</v>
      </c>
      <c r="D12" s="34"/>
      <c r="E12" s="34"/>
    </row>
    <row r="13" spans="1:26" ht="13.5" customHeight="1" x14ac:dyDescent="0.2">
      <c r="A13" s="2">
        <v>105.31399999999999</v>
      </c>
      <c r="B13" s="35" t="s">
        <v>5</v>
      </c>
      <c r="C13" s="34"/>
      <c r="D13" s="34"/>
      <c r="E13" s="34"/>
    </row>
    <row r="14" spans="1:26" ht="13.5" customHeight="1" x14ac:dyDescent="0.2"/>
    <row r="15" spans="1:26" ht="21.75" customHeight="1" x14ac:dyDescent="0.2">
      <c r="A15" s="4" t="s">
        <v>6</v>
      </c>
      <c r="B15" s="4" t="s">
        <v>7</v>
      </c>
      <c r="C15" s="4" t="s">
        <v>8</v>
      </c>
      <c r="D15" s="4" t="s">
        <v>9</v>
      </c>
      <c r="E15" s="4" t="s">
        <v>10</v>
      </c>
      <c r="F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.75" customHeight="1" x14ac:dyDescent="0.2">
      <c r="A16" s="7" t="s">
        <v>11</v>
      </c>
      <c r="B16" s="8">
        <f>$A$13*1000/1</f>
        <v>105314</v>
      </c>
      <c r="C16" s="8">
        <f>$A$13*10000/1</f>
        <v>1053140</v>
      </c>
      <c r="D16" s="8">
        <f>$A$13*100000/1</f>
        <v>10531400</v>
      </c>
      <c r="E16" s="8">
        <f>$A$13*1000000/1</f>
        <v>105314000</v>
      </c>
      <c r="F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 x14ac:dyDescent="0.2">
      <c r="A17" s="4" t="s">
        <v>12</v>
      </c>
      <c r="B17" s="9">
        <f>$A$13*1000/3</f>
        <v>35104.666666666664</v>
      </c>
      <c r="C17" s="9">
        <f>$A$13*10000/3</f>
        <v>351046.66666666669</v>
      </c>
      <c r="D17" s="9">
        <f>$A$13*100000/3</f>
        <v>3510466.6666666665</v>
      </c>
      <c r="E17" s="9">
        <f>$A$13*1000000/3</f>
        <v>35104666.666666664</v>
      </c>
      <c r="F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.75" customHeight="1" x14ac:dyDescent="0.2">
      <c r="A18" s="7" t="s">
        <v>13</v>
      </c>
      <c r="B18" s="8">
        <f>$A$13*1000/5</f>
        <v>21062.799999999999</v>
      </c>
      <c r="C18" s="8">
        <f>$A$13*10000/5</f>
        <v>210628</v>
      </c>
      <c r="D18" s="8">
        <f>$A$13*100000/5</f>
        <v>2106280</v>
      </c>
      <c r="E18" s="8">
        <f>$A$13*1000000/5</f>
        <v>21062800</v>
      </c>
      <c r="F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.75" customHeight="1" x14ac:dyDescent="0.2">
      <c r="A19" s="4" t="s">
        <v>14</v>
      </c>
      <c r="B19" s="9">
        <f>$A$13*1000/10</f>
        <v>10531.4</v>
      </c>
      <c r="C19" s="9">
        <f>$A$13*10000/10</f>
        <v>105314</v>
      </c>
      <c r="D19" s="9">
        <f>$A$13*100000/10</f>
        <v>1053140</v>
      </c>
      <c r="E19" s="9">
        <f>$A$13*1000000/10</f>
        <v>10531400</v>
      </c>
      <c r="F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.75" customHeight="1" x14ac:dyDescent="0.2">
      <c r="A20" s="7" t="s">
        <v>15</v>
      </c>
      <c r="B20" s="8">
        <f>$A$13*1000/15</f>
        <v>7020.9333333333334</v>
      </c>
      <c r="C20" s="8">
        <f>$A$13*10000/15</f>
        <v>70209.333333333328</v>
      </c>
      <c r="D20" s="8">
        <f>$A$13*100000/15</f>
        <v>702093.33333333337</v>
      </c>
      <c r="E20" s="8">
        <f>$A$13*1000000/15</f>
        <v>7020933.333333333</v>
      </c>
      <c r="F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 x14ac:dyDescent="0.2">
      <c r="A21" s="4" t="s">
        <v>16</v>
      </c>
      <c r="B21" s="9">
        <f>$A$13*1000/20</f>
        <v>5265.7</v>
      </c>
      <c r="C21" s="9">
        <f>$A$13*10000/20</f>
        <v>52657</v>
      </c>
      <c r="D21" s="9">
        <f>$A$13*100000/20</f>
        <v>526570</v>
      </c>
      <c r="E21" s="9">
        <f>$A$13*1000000/20</f>
        <v>5265700</v>
      </c>
      <c r="F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.75" customHeight="1" x14ac:dyDescent="0.2">
      <c r="A22" s="7" t="s">
        <v>17</v>
      </c>
      <c r="B22" s="8">
        <f>$A$13*1000/25</f>
        <v>4212.5600000000004</v>
      </c>
      <c r="C22" s="8">
        <f>$A$13*10000/25</f>
        <v>42125.599999999999</v>
      </c>
      <c r="D22" s="8">
        <f>$A$13*100000/25</f>
        <v>421256</v>
      </c>
      <c r="E22" s="8">
        <f>$A$13*1000000/25</f>
        <v>4212560</v>
      </c>
      <c r="F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 x14ac:dyDescent="0.2"/>
    <row r="24" spans="1:26" ht="13.5" customHeight="1" x14ac:dyDescent="0.2"/>
    <row r="25" spans="1:26" ht="13.5" customHeight="1" x14ac:dyDescent="0.2"/>
    <row r="26" spans="1:26" ht="13.5" customHeight="1" x14ac:dyDescent="0.2">
      <c r="A26" s="10" t="s">
        <v>18</v>
      </c>
      <c r="C26" s="33" t="s">
        <v>19</v>
      </c>
      <c r="D26" s="34"/>
      <c r="E26" s="34"/>
    </row>
    <row r="27" spans="1:26" ht="13.5" customHeight="1" x14ac:dyDescent="0.2">
      <c r="A27" s="2">
        <v>123.407</v>
      </c>
    </row>
    <row r="28" spans="1:26" ht="13.5" customHeight="1" x14ac:dyDescent="0.2"/>
    <row r="29" spans="1:26" ht="21.75" customHeight="1" x14ac:dyDescent="0.2">
      <c r="A29" s="4" t="s">
        <v>6</v>
      </c>
      <c r="B29" s="4" t="s">
        <v>7</v>
      </c>
      <c r="C29" s="4" t="s">
        <v>8</v>
      </c>
      <c r="D29" s="4" t="s">
        <v>9</v>
      </c>
      <c r="E29" s="4" t="s">
        <v>10</v>
      </c>
      <c r="F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.75" customHeight="1" x14ac:dyDescent="0.2">
      <c r="A30" s="7" t="s">
        <v>11</v>
      </c>
      <c r="B30" s="8">
        <f>$A$27*1000/1</f>
        <v>123407</v>
      </c>
      <c r="C30" s="8">
        <f>$A$27*10000/1</f>
        <v>1234070</v>
      </c>
      <c r="D30" s="8">
        <f>$A$27*100000/1</f>
        <v>12340700</v>
      </c>
      <c r="E30" s="8">
        <f>$A$27*1000000/1</f>
        <v>123407000</v>
      </c>
      <c r="F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.75" customHeight="1" x14ac:dyDescent="0.2">
      <c r="A31" s="4" t="s">
        <v>12</v>
      </c>
      <c r="B31" s="9">
        <f>$A$27*1000/3</f>
        <v>41135.666666666664</v>
      </c>
      <c r="C31" s="9">
        <f>$A$27*10000/3</f>
        <v>411356.66666666669</v>
      </c>
      <c r="D31" s="9">
        <f>$A$27*100000/3</f>
        <v>4113566.6666666665</v>
      </c>
      <c r="E31" s="9">
        <f>$A$27*1000000/3</f>
        <v>41135666.666666664</v>
      </c>
      <c r="F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.75" customHeight="1" x14ac:dyDescent="0.2">
      <c r="A32" s="7" t="s">
        <v>13</v>
      </c>
      <c r="B32" s="8">
        <f>$A$27*1000/5</f>
        <v>24681.4</v>
      </c>
      <c r="C32" s="8">
        <f>$A$27*10000/5</f>
        <v>246814</v>
      </c>
      <c r="D32" s="8">
        <f>$A$27*100000/5</f>
        <v>2468140</v>
      </c>
      <c r="E32" s="8">
        <f>$A$27*1000000/5</f>
        <v>24681400</v>
      </c>
      <c r="F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.75" customHeight="1" x14ac:dyDescent="0.2">
      <c r="A33" s="4" t="s">
        <v>14</v>
      </c>
      <c r="B33" s="9">
        <f>$A$27*1000/10</f>
        <v>12340.7</v>
      </c>
      <c r="C33" s="9">
        <f>$A$27*10000/10</f>
        <v>123407</v>
      </c>
      <c r="D33" s="9">
        <f>$A$27*100000/10</f>
        <v>1234070</v>
      </c>
      <c r="E33" s="9">
        <f>$A$27*1000000/10</f>
        <v>12340700</v>
      </c>
      <c r="F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.75" customHeight="1" x14ac:dyDescent="0.2">
      <c r="A34" s="7" t="s">
        <v>15</v>
      </c>
      <c r="B34" s="8">
        <f>$A$27*1000/15</f>
        <v>8227.1333333333332</v>
      </c>
      <c r="C34" s="8">
        <f>$A$27*10000/15</f>
        <v>82271.333333333328</v>
      </c>
      <c r="D34" s="8">
        <f>$A$27*100000/15</f>
        <v>822713.33333333337</v>
      </c>
      <c r="E34" s="8">
        <f>$A$27*1000000/15</f>
        <v>8227133.333333333</v>
      </c>
      <c r="F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.75" customHeight="1" x14ac:dyDescent="0.2">
      <c r="A35" s="4" t="s">
        <v>16</v>
      </c>
      <c r="B35" s="9">
        <f>$A$27*1000/20</f>
        <v>6170.35</v>
      </c>
      <c r="C35" s="9">
        <f>$A$27*10000/20</f>
        <v>61703.5</v>
      </c>
      <c r="D35" s="9">
        <f>$A$27*100000/20</f>
        <v>617035</v>
      </c>
      <c r="E35" s="9">
        <f>$A$27*1000000/20</f>
        <v>6170350</v>
      </c>
      <c r="F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.75" customHeight="1" x14ac:dyDescent="0.2">
      <c r="A36" s="7" t="s">
        <v>17</v>
      </c>
      <c r="B36" s="8">
        <f>$A$27*1000/25</f>
        <v>4936.28</v>
      </c>
      <c r="C36" s="8">
        <f>$A$27*10000/25</f>
        <v>49362.8</v>
      </c>
      <c r="D36" s="8">
        <f>$A$27*100000/25</f>
        <v>493628</v>
      </c>
      <c r="E36" s="8">
        <f>$A$27*1000000/25</f>
        <v>4936280</v>
      </c>
      <c r="F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customHeight="1" x14ac:dyDescent="0.2"/>
    <row r="38" spans="1:26" ht="13.5" customHeight="1" x14ac:dyDescent="0.2"/>
    <row r="39" spans="1:26" ht="13.5" customHeight="1" x14ac:dyDescent="0.2"/>
    <row r="40" spans="1:26" ht="13.5" customHeight="1" x14ac:dyDescent="0.2">
      <c r="A40" s="10" t="s">
        <v>20</v>
      </c>
      <c r="C40" s="33" t="s">
        <v>21</v>
      </c>
      <c r="D40" s="34"/>
      <c r="E40" s="34"/>
    </row>
    <row r="41" spans="1:26" ht="13.5" customHeight="1" x14ac:dyDescent="0.2">
      <c r="A41" s="2">
        <v>136.239</v>
      </c>
    </row>
    <row r="42" spans="1:26" ht="13.5" customHeight="1" x14ac:dyDescent="0.2"/>
    <row r="43" spans="1:26" ht="21.75" customHeight="1" x14ac:dyDescent="0.2">
      <c r="A43" s="4" t="s">
        <v>6</v>
      </c>
      <c r="B43" s="4" t="s">
        <v>7</v>
      </c>
      <c r="C43" s="4" t="s">
        <v>8</v>
      </c>
      <c r="D43" s="4" t="s">
        <v>9</v>
      </c>
      <c r="E43" s="4" t="s">
        <v>10</v>
      </c>
    </row>
    <row r="44" spans="1:26" ht="21.75" customHeight="1" x14ac:dyDescent="0.2">
      <c r="A44" s="7" t="s">
        <v>11</v>
      </c>
      <c r="B44" s="8">
        <f>$A$41*1000/1</f>
        <v>136239</v>
      </c>
      <c r="C44" s="8">
        <f>$A$41*10000/1</f>
        <v>1362390</v>
      </c>
      <c r="D44" s="8">
        <f>$A$41*100000/1</f>
        <v>13623900</v>
      </c>
      <c r="E44" s="8">
        <f>$A$41*1000000/1</f>
        <v>136239000</v>
      </c>
    </row>
    <row r="45" spans="1:26" ht="21.75" customHeight="1" x14ac:dyDescent="0.2">
      <c r="A45" s="4" t="s">
        <v>12</v>
      </c>
      <c r="B45" s="9">
        <f>$A$41*1000/3</f>
        <v>45413</v>
      </c>
      <c r="C45" s="9">
        <f>$A$41*10000/3</f>
        <v>454130</v>
      </c>
      <c r="D45" s="9">
        <f>$A$41*100000/3</f>
        <v>4541300</v>
      </c>
      <c r="E45" s="9">
        <f>$A$41*1000000/3</f>
        <v>45413000</v>
      </c>
    </row>
    <row r="46" spans="1:26" ht="21.75" customHeight="1" x14ac:dyDescent="0.2">
      <c r="A46" s="7" t="s">
        <v>13</v>
      </c>
      <c r="B46" s="8">
        <f>$A$41*1000/5</f>
        <v>27247.8</v>
      </c>
      <c r="C46" s="8">
        <f>$A$41*10000/5</f>
        <v>272478</v>
      </c>
      <c r="D46" s="8">
        <f>$A$41*100000/5</f>
        <v>2724780</v>
      </c>
      <c r="E46" s="8">
        <f>$A$41*1000000/5</f>
        <v>27247800</v>
      </c>
    </row>
    <row r="47" spans="1:26" ht="21.75" customHeight="1" x14ac:dyDescent="0.2">
      <c r="A47" s="4" t="s">
        <v>14</v>
      </c>
      <c r="B47" s="9">
        <f>$A$41*1000/10</f>
        <v>13623.9</v>
      </c>
      <c r="C47" s="9">
        <f>$A$41*10000/10</f>
        <v>136239</v>
      </c>
      <c r="D47" s="9">
        <f>$A$41*100000/10</f>
        <v>1362390</v>
      </c>
      <c r="E47" s="9">
        <f>$A$41*1000000/10</f>
        <v>13623900</v>
      </c>
    </row>
    <row r="48" spans="1:26" ht="21.75" customHeight="1" x14ac:dyDescent="0.2">
      <c r="A48" s="7" t="s">
        <v>15</v>
      </c>
      <c r="B48" s="8">
        <f>$A$41*1000/15</f>
        <v>9082.6</v>
      </c>
      <c r="C48" s="8">
        <f>$A$41*10000/15</f>
        <v>90826</v>
      </c>
      <c r="D48" s="8">
        <f>$A$41*100000/15</f>
        <v>908260</v>
      </c>
      <c r="E48" s="8">
        <f>$A$41*1000000/15</f>
        <v>9082600</v>
      </c>
    </row>
    <row r="49" spans="1:5" ht="21.75" customHeight="1" x14ac:dyDescent="0.2">
      <c r="A49" s="4" t="s">
        <v>16</v>
      </c>
      <c r="B49" s="9">
        <f>$A$41*1000/20</f>
        <v>6811.95</v>
      </c>
      <c r="C49" s="9">
        <f>$A$41*10000/20</f>
        <v>68119.5</v>
      </c>
      <c r="D49" s="9">
        <f>$A$41*100000/20</f>
        <v>681195</v>
      </c>
      <c r="E49" s="9">
        <f>$A$41*1000000/20</f>
        <v>6811950</v>
      </c>
    </row>
    <row r="50" spans="1:5" ht="21.75" customHeight="1" x14ac:dyDescent="0.2">
      <c r="A50" s="7" t="s">
        <v>17</v>
      </c>
      <c r="B50" s="8">
        <f>$A$41*1000/25</f>
        <v>5449.56</v>
      </c>
      <c r="C50" s="8">
        <f>$A$41*10000/25</f>
        <v>54495.6</v>
      </c>
      <c r="D50" s="8">
        <f>$A$41*100000/25</f>
        <v>544956</v>
      </c>
      <c r="E50" s="8">
        <f>$A$41*1000000/25</f>
        <v>5449560</v>
      </c>
    </row>
    <row r="51" spans="1:5" ht="13.5" customHeight="1" x14ac:dyDescent="0.2"/>
    <row r="52" spans="1:5" ht="13.5" customHeight="1" x14ac:dyDescent="0.2"/>
    <row r="53" spans="1:5" ht="13.5" customHeight="1" x14ac:dyDescent="0.2"/>
    <row r="54" spans="1:5" ht="13.5" customHeight="1" x14ac:dyDescent="0.2">
      <c r="A54" s="10" t="s">
        <v>22</v>
      </c>
      <c r="C54" s="33" t="s">
        <v>23</v>
      </c>
      <c r="D54" s="34"/>
      <c r="E54" s="34"/>
    </row>
    <row r="55" spans="1:5" ht="13.5" customHeight="1" x14ac:dyDescent="0.2">
      <c r="A55" s="2">
        <v>75.424000000000007</v>
      </c>
    </row>
    <row r="56" spans="1:5" ht="13.5" customHeight="1" x14ac:dyDescent="0.2"/>
    <row r="57" spans="1:5" ht="21.75" customHeight="1" x14ac:dyDescent="0.2">
      <c r="A57" s="4" t="s">
        <v>6</v>
      </c>
      <c r="B57" s="4" t="s">
        <v>7</v>
      </c>
      <c r="C57" s="4" t="s">
        <v>8</v>
      </c>
      <c r="D57" s="4" t="s">
        <v>9</v>
      </c>
      <c r="E57" s="4" t="s">
        <v>10</v>
      </c>
    </row>
    <row r="58" spans="1:5" ht="21.75" customHeight="1" x14ac:dyDescent="0.2">
      <c r="A58" s="7" t="s">
        <v>11</v>
      </c>
      <c r="B58" s="8">
        <f>$A$55*1000/1</f>
        <v>75424</v>
      </c>
      <c r="C58" s="8">
        <f>$A$55*10000/1</f>
        <v>754240.00000000012</v>
      </c>
      <c r="D58" s="8">
        <f>$A$55*100000/1</f>
        <v>7542400.0000000009</v>
      </c>
      <c r="E58" s="8">
        <f>$A$55*1000000/1</f>
        <v>75424000</v>
      </c>
    </row>
    <row r="59" spans="1:5" ht="21.75" customHeight="1" x14ac:dyDescent="0.2">
      <c r="A59" s="4" t="s">
        <v>12</v>
      </c>
      <c r="B59" s="9">
        <f>$A$55*1000/3</f>
        <v>25141.333333333332</v>
      </c>
      <c r="C59" s="9">
        <f>$A$55*10000/3</f>
        <v>251413.33333333337</v>
      </c>
      <c r="D59" s="9">
        <f>$A$55*100000/3</f>
        <v>2514133.3333333335</v>
      </c>
      <c r="E59" s="9">
        <f>$A$55*1000000/3</f>
        <v>25141333.333333332</v>
      </c>
    </row>
    <row r="60" spans="1:5" ht="21.75" customHeight="1" x14ac:dyDescent="0.2">
      <c r="A60" s="7" t="s">
        <v>13</v>
      </c>
      <c r="B60" s="8">
        <f>$A$55*1000/5</f>
        <v>15084.8</v>
      </c>
      <c r="C60" s="8">
        <f>$A$55*10000/5</f>
        <v>150848.00000000003</v>
      </c>
      <c r="D60" s="8">
        <f>$A$55*100000/5</f>
        <v>1508480.0000000002</v>
      </c>
      <c r="E60" s="8">
        <f>$A$55*1000000/5</f>
        <v>15084800</v>
      </c>
    </row>
    <row r="61" spans="1:5" ht="21.75" customHeight="1" x14ac:dyDescent="0.2">
      <c r="A61" s="4" t="s">
        <v>14</v>
      </c>
      <c r="B61" s="9">
        <f>$A$55*1000/10</f>
        <v>7542.4</v>
      </c>
      <c r="C61" s="9">
        <f>$A$55*10000/10</f>
        <v>75424.000000000015</v>
      </c>
      <c r="D61" s="9">
        <f>$A$55*100000/10</f>
        <v>754240.00000000012</v>
      </c>
      <c r="E61" s="9">
        <f>$A$55*1000000/10</f>
        <v>7542400</v>
      </c>
    </row>
    <row r="62" spans="1:5" ht="21.75" customHeight="1" x14ac:dyDescent="0.2">
      <c r="A62" s="7" t="s">
        <v>15</v>
      </c>
      <c r="B62" s="8">
        <f>$A$55*1000/15</f>
        <v>5028.2666666666664</v>
      </c>
      <c r="C62" s="8">
        <f>$A$55*10000/15</f>
        <v>50282.666666666672</v>
      </c>
      <c r="D62" s="8">
        <f>$A$55*100000/15</f>
        <v>502826.66666666674</v>
      </c>
      <c r="E62" s="8">
        <f>$A$55*1000000/15</f>
        <v>5028266.666666667</v>
      </c>
    </row>
    <row r="63" spans="1:5" ht="21.75" customHeight="1" x14ac:dyDescent="0.2">
      <c r="A63" s="4" t="s">
        <v>16</v>
      </c>
      <c r="B63" s="9">
        <f>$A$55*1000/20</f>
        <v>3771.2</v>
      </c>
      <c r="C63" s="9">
        <f>$A$55*10000/20</f>
        <v>37712.000000000007</v>
      </c>
      <c r="D63" s="9">
        <f>$A$55*100000/20</f>
        <v>377120.00000000006</v>
      </c>
      <c r="E63" s="9">
        <f>$A$55*1000000/20</f>
        <v>3771200</v>
      </c>
    </row>
    <row r="64" spans="1:5" ht="21.75" customHeight="1" x14ac:dyDescent="0.2">
      <c r="A64" s="7" t="s">
        <v>17</v>
      </c>
      <c r="B64" s="8">
        <f>$A$55*1000/25</f>
        <v>3016.96</v>
      </c>
      <c r="C64" s="8">
        <f>$A$55*10000/25</f>
        <v>30169.600000000006</v>
      </c>
      <c r="D64" s="8">
        <f>$A$55*100000/25</f>
        <v>301696.00000000006</v>
      </c>
      <c r="E64" s="8">
        <f>$A$55*1000000/25</f>
        <v>3016960</v>
      </c>
    </row>
    <row r="65" spans="1:6" ht="13.5" customHeight="1" x14ac:dyDescent="0.2"/>
    <row r="66" spans="1:6" ht="13.5" customHeight="1" x14ac:dyDescent="0.2"/>
    <row r="67" spans="1:6" ht="13.5" customHeight="1" x14ac:dyDescent="0.2"/>
    <row r="68" spans="1:6" ht="13.5" customHeight="1" x14ac:dyDescent="0.2">
      <c r="A68" s="33" t="s">
        <v>24</v>
      </c>
      <c r="B68" s="34"/>
      <c r="C68" s="34"/>
      <c r="D68" s="34"/>
      <c r="E68" s="34"/>
    </row>
    <row r="69" spans="1:6" ht="13.5" customHeight="1" x14ac:dyDescent="0.2">
      <c r="A69" s="10" t="s">
        <v>25</v>
      </c>
      <c r="C69" s="10" t="s">
        <v>3</v>
      </c>
    </row>
    <row r="70" spans="1:6" ht="13.5" customHeight="1" x14ac:dyDescent="0.2">
      <c r="A70" s="2">
        <v>1.1716800000000001</v>
      </c>
      <c r="C70" s="2">
        <v>105.31399999999999</v>
      </c>
    </row>
    <row r="71" spans="1:6" ht="13.5" customHeight="1" x14ac:dyDescent="0.2">
      <c r="A71" s="11"/>
      <c r="B71" s="11"/>
      <c r="C71" s="11"/>
      <c r="D71" s="11"/>
      <c r="E71" s="11"/>
      <c r="F71" s="11"/>
    </row>
    <row r="72" spans="1:6" ht="21.75" customHeight="1" x14ac:dyDescent="0.2">
      <c r="A72" s="4" t="s">
        <v>6</v>
      </c>
      <c r="B72" s="4" t="s">
        <v>7</v>
      </c>
      <c r="C72" s="4" t="s">
        <v>8</v>
      </c>
      <c r="D72" s="4" t="s">
        <v>9</v>
      </c>
      <c r="E72" s="4" t="s">
        <v>10</v>
      </c>
      <c r="F72" s="5"/>
    </row>
    <row r="73" spans="1:6" ht="21.75" customHeight="1" x14ac:dyDescent="0.2">
      <c r="A73" s="7" t="s">
        <v>11</v>
      </c>
      <c r="B73" s="8">
        <f>$A$70*1000/1*$C$70</f>
        <v>123394.30752</v>
      </c>
      <c r="C73" s="8">
        <f>$A$70*10000/1*$C$70</f>
        <v>1233943.0752000001</v>
      </c>
      <c r="D73" s="8">
        <f>$A$70*100000/1*$C$70</f>
        <v>12339430.751999998</v>
      </c>
      <c r="E73" s="8">
        <f>$A$70*1000000/1*$C$70</f>
        <v>123394307.52</v>
      </c>
      <c r="F73" s="6"/>
    </row>
    <row r="74" spans="1:6" ht="21.75" customHeight="1" x14ac:dyDescent="0.2">
      <c r="A74" s="4" t="s">
        <v>12</v>
      </c>
      <c r="B74" s="9">
        <f>$A$70*1000/3*$C$70</f>
        <v>41131.435839999998</v>
      </c>
      <c r="C74" s="9">
        <f>$A$70*10000/3*$C$70</f>
        <v>411314.35840000003</v>
      </c>
      <c r="D74" s="9">
        <f>$A$70*100000/3*$C$70</f>
        <v>4113143.5839999998</v>
      </c>
      <c r="E74" s="9">
        <f>$A$70*1000000/3*$C$70</f>
        <v>41131435.839999996</v>
      </c>
      <c r="F74" s="6"/>
    </row>
    <row r="75" spans="1:6" ht="21.75" customHeight="1" x14ac:dyDescent="0.2">
      <c r="A75" s="7" t="s">
        <v>13</v>
      </c>
      <c r="B75" s="8">
        <f>$A$70*1000/5*$C$70</f>
        <v>24678.861504</v>
      </c>
      <c r="C75" s="8">
        <f>$A$70*10000/5*$C$70</f>
        <v>246788.61504</v>
      </c>
      <c r="D75" s="8">
        <f>$A$70*100000/5*$C$70</f>
        <v>2467886.1503999997</v>
      </c>
      <c r="E75" s="8">
        <f>$A$70*1000000/5*$C$70</f>
        <v>24678861.503999997</v>
      </c>
      <c r="F75" s="6"/>
    </row>
    <row r="76" spans="1:6" ht="21.75" customHeight="1" x14ac:dyDescent="0.2">
      <c r="A76" s="4" t="s">
        <v>14</v>
      </c>
      <c r="B76" s="9">
        <f>$A$70*1000/10*$C$70</f>
        <v>12339.430752</v>
      </c>
      <c r="C76" s="9">
        <f>$A$70*10000/10*$C$70</f>
        <v>123394.30752</v>
      </c>
      <c r="D76" s="9">
        <f>$A$70*100000/10*$C$70</f>
        <v>1233943.0751999998</v>
      </c>
      <c r="E76" s="9">
        <f>$A$70*1000000/10*$C$70</f>
        <v>12339430.751999998</v>
      </c>
      <c r="F76" s="6"/>
    </row>
    <row r="77" spans="1:6" ht="21.75" customHeight="1" x14ac:dyDescent="0.2">
      <c r="A77" s="7" t="s">
        <v>15</v>
      </c>
      <c r="B77" s="8">
        <f>$A$70*1000/15*$C$70</f>
        <v>8226.2871680000007</v>
      </c>
      <c r="C77" s="8">
        <f>$A$70*10000/15*$C$70</f>
        <v>82262.871680000011</v>
      </c>
      <c r="D77" s="8">
        <f>$A$70*100000/15*$C$70</f>
        <v>822628.71679999994</v>
      </c>
      <c r="E77" s="8">
        <f>$A$70*1000000/15*$C$70</f>
        <v>8226287.1679999996</v>
      </c>
      <c r="F77" s="6"/>
    </row>
    <row r="78" spans="1:6" ht="21.75" customHeight="1" x14ac:dyDescent="0.2">
      <c r="A78" s="4" t="s">
        <v>16</v>
      </c>
      <c r="B78" s="9">
        <f>$A$70*1000/20*$C$70</f>
        <v>6169.7153760000001</v>
      </c>
      <c r="C78" s="9">
        <f>$A$70*10000/20*$C$70</f>
        <v>61697.153760000001</v>
      </c>
      <c r="D78" s="9">
        <f>$A$70*100000/20*$C$70</f>
        <v>616971.53759999992</v>
      </c>
      <c r="E78" s="9">
        <f>$A$70*1000000/20*$C$70</f>
        <v>6169715.3759999992</v>
      </c>
      <c r="F78" s="6"/>
    </row>
    <row r="79" spans="1:6" ht="21.75" customHeight="1" x14ac:dyDescent="0.2">
      <c r="A79" s="7" t="s">
        <v>17</v>
      </c>
      <c r="B79" s="8">
        <f>$A$70*1000/25*$C$70</f>
        <v>4935.7723008000003</v>
      </c>
      <c r="C79" s="8">
        <f>$A$70*10000/25*$C$70</f>
        <v>49357.723008000001</v>
      </c>
      <c r="D79" s="8">
        <f>$A$70*100000/25*$C$70</f>
        <v>493577.23008000001</v>
      </c>
      <c r="E79" s="8">
        <f>$A$70*1000000/25*$C$70</f>
        <v>4935772.3007999994</v>
      </c>
      <c r="F79" s="6"/>
    </row>
    <row r="80" spans="1:6" ht="13.5" customHeight="1" x14ac:dyDescent="0.2"/>
    <row r="81" spans="1:5" ht="13.5" customHeight="1" x14ac:dyDescent="0.2"/>
    <row r="82" spans="1:5" ht="13.5" customHeight="1" x14ac:dyDescent="0.2"/>
    <row r="83" spans="1:5" ht="13.5" customHeight="1" x14ac:dyDescent="0.2">
      <c r="A83" s="33" t="s">
        <v>26</v>
      </c>
      <c r="B83" s="34"/>
      <c r="C83" s="34"/>
      <c r="D83" s="34"/>
      <c r="E83" s="34"/>
    </row>
    <row r="84" spans="1:5" ht="13.5" customHeight="1" x14ac:dyDescent="0.2">
      <c r="A84" s="10" t="s">
        <v>27</v>
      </c>
      <c r="C84" s="10" t="s">
        <v>3</v>
      </c>
    </row>
    <row r="85" spans="1:5" ht="13.5" customHeight="1" x14ac:dyDescent="0.2">
      <c r="A85" s="2">
        <v>1.2937000000000001</v>
      </c>
      <c r="C85" s="2">
        <v>105.31399999999999</v>
      </c>
    </row>
    <row r="86" spans="1:5" ht="13.5" customHeight="1" x14ac:dyDescent="0.2">
      <c r="A86" s="11"/>
      <c r="B86" s="11"/>
      <c r="C86" s="11"/>
      <c r="D86" s="11"/>
      <c r="E86" s="11"/>
    </row>
    <row r="87" spans="1:5" ht="21.75" customHeight="1" x14ac:dyDescent="0.2">
      <c r="A87" s="4" t="s">
        <v>6</v>
      </c>
      <c r="B87" s="4" t="s">
        <v>7</v>
      </c>
      <c r="C87" s="4" t="s">
        <v>8</v>
      </c>
      <c r="D87" s="4" t="s">
        <v>9</v>
      </c>
      <c r="E87" s="4" t="s">
        <v>10</v>
      </c>
    </row>
    <row r="88" spans="1:5" ht="21.75" customHeight="1" x14ac:dyDescent="0.2">
      <c r="A88" s="7" t="s">
        <v>11</v>
      </c>
      <c r="B88" s="8">
        <f>$A$85*1000/1*$C$85</f>
        <v>136244.7218</v>
      </c>
      <c r="C88" s="8">
        <f>$A$85*10000/1*$C$85</f>
        <v>1362447.2179999999</v>
      </c>
      <c r="D88" s="8">
        <f>$A$85*100000/1*$C$85</f>
        <v>13624472.18</v>
      </c>
      <c r="E88" s="8">
        <f>$A$85*1000000/1*$C$85</f>
        <v>136244721.79999998</v>
      </c>
    </row>
    <row r="89" spans="1:5" ht="21.75" customHeight="1" x14ac:dyDescent="0.2">
      <c r="A89" s="4" t="s">
        <v>12</v>
      </c>
      <c r="B89" s="9">
        <f>$A$85*1000/3*$C$85</f>
        <v>45414.907266666662</v>
      </c>
      <c r="C89" s="9">
        <f>$A$85*10000/3*$C$85</f>
        <v>454149.07266666659</v>
      </c>
      <c r="D89" s="9">
        <f>$A$85*100000/3*$C$85</f>
        <v>4541490.7266666666</v>
      </c>
      <c r="E89" s="9">
        <f>$A$85*1000000/3*$C$85</f>
        <v>45414907.266666658</v>
      </c>
    </row>
    <row r="90" spans="1:5" ht="21.75" customHeight="1" x14ac:dyDescent="0.2">
      <c r="A90" s="7" t="s">
        <v>13</v>
      </c>
      <c r="B90" s="8">
        <f>$A$85*1000/5*$C$85</f>
        <v>27248.944359999998</v>
      </c>
      <c r="C90" s="8">
        <f>$A$85*10000/5*$C$85</f>
        <v>272489.4436</v>
      </c>
      <c r="D90" s="8">
        <f>$A$85*100000/5*$C$85</f>
        <v>2724894.4359999998</v>
      </c>
      <c r="E90" s="8">
        <f>$A$85*1000000/5*$C$85</f>
        <v>27248944.359999999</v>
      </c>
    </row>
    <row r="91" spans="1:5" ht="21.75" customHeight="1" x14ac:dyDescent="0.2">
      <c r="A91" s="4" t="s">
        <v>14</v>
      </c>
      <c r="B91" s="9">
        <f>$A$85*1000/10*$C$85</f>
        <v>13624.472179999999</v>
      </c>
      <c r="C91" s="9">
        <f>$A$85*10000/10*$C$85</f>
        <v>136244.7218</v>
      </c>
      <c r="D91" s="9">
        <f>$A$85*100000/10*$C$85</f>
        <v>1362447.2179999999</v>
      </c>
      <c r="E91" s="9">
        <f>$A$85*1000000/10*$C$85</f>
        <v>13624472.18</v>
      </c>
    </row>
    <row r="92" spans="1:5" ht="21.75" customHeight="1" x14ac:dyDescent="0.2">
      <c r="A92" s="7" t="s">
        <v>15</v>
      </c>
      <c r="B92" s="8">
        <f>$A$85*1000/15*$C$85</f>
        <v>9082.9814533333338</v>
      </c>
      <c r="C92" s="8">
        <f>$A$85*10000/15*$C$85</f>
        <v>90829.814533333323</v>
      </c>
      <c r="D92" s="8">
        <f>$A$85*100000/15*$C$85</f>
        <v>908298.14533333317</v>
      </c>
      <c r="E92" s="8">
        <f>$A$85*1000000/15*$C$85</f>
        <v>9082981.4533333331</v>
      </c>
    </row>
    <row r="93" spans="1:5" ht="21.75" customHeight="1" x14ac:dyDescent="0.2">
      <c r="A93" s="4" t="s">
        <v>16</v>
      </c>
      <c r="B93" s="9">
        <f>$A$85*1000/20*$C$85</f>
        <v>6812.2360899999994</v>
      </c>
      <c r="C93" s="9">
        <f>$A$85*10000/20*$C$85</f>
        <v>68122.3609</v>
      </c>
      <c r="D93" s="9">
        <f>$A$85*100000/20*$C$85</f>
        <v>681223.60899999994</v>
      </c>
      <c r="E93" s="9">
        <f>$A$85*1000000/20*$C$85</f>
        <v>6812236.0899999999</v>
      </c>
    </row>
    <row r="94" spans="1:5" ht="21.75" customHeight="1" x14ac:dyDescent="0.2">
      <c r="A94" s="7" t="s">
        <v>17</v>
      </c>
      <c r="B94" s="8">
        <f>$A$85*1000/25*$C$85</f>
        <v>5449.7888720000001</v>
      </c>
      <c r="C94" s="8">
        <f>$A$85*10000/25*$C$85</f>
        <v>54497.888719999995</v>
      </c>
      <c r="D94" s="8">
        <f>$A$85*100000/25*$C$85</f>
        <v>544978.8872</v>
      </c>
      <c r="E94" s="8">
        <f>$A$85*1000000/25*$C$85</f>
        <v>5449788.8719999995</v>
      </c>
    </row>
    <row r="95" spans="1:5" ht="13.5" customHeight="1" x14ac:dyDescent="0.2"/>
    <row r="96" spans="1:5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</sheetData>
  <mergeCells count="12">
    <mergeCell ref="A1:E2"/>
    <mergeCell ref="A9:E9"/>
    <mergeCell ref="A8:E8"/>
    <mergeCell ref="A4:E4"/>
    <mergeCell ref="A5:E5"/>
    <mergeCell ref="C12:E12"/>
    <mergeCell ref="A83:E83"/>
    <mergeCell ref="B13:E13"/>
    <mergeCell ref="C26:E26"/>
    <mergeCell ref="C40:E40"/>
    <mergeCell ref="C54:E54"/>
    <mergeCell ref="A68:E68"/>
  </mergeCells>
  <phoneticPr fontId="13"/>
  <hyperlinks>
    <hyperlink ref="E6" r:id="rId1"/>
  </hyperlinks>
  <pageMargins left="0.7" right="0.7" top="0.75" bottom="0.75" header="0" footer="0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workbookViewId="0"/>
  </sheetViews>
  <sheetFormatPr defaultColWidth="12.625" defaultRowHeight="15" customHeight="1" x14ac:dyDescent="0.2"/>
  <cols>
    <col min="2" max="5" width="16.375" customWidth="1"/>
  </cols>
  <sheetData>
    <row r="1" spans="1:26" x14ac:dyDescent="0.2">
      <c r="A1" s="33" t="s">
        <v>28</v>
      </c>
      <c r="B1" s="34"/>
      <c r="C1" s="34"/>
      <c r="D1" s="34"/>
      <c r="E1" s="34"/>
    </row>
    <row r="2" spans="1:26" x14ac:dyDescent="0.2">
      <c r="A2" s="40" t="s">
        <v>29</v>
      </c>
      <c r="B2" s="34"/>
      <c r="C2" s="34"/>
      <c r="D2" s="34"/>
      <c r="E2" s="34"/>
    </row>
    <row r="4" spans="1:26" x14ac:dyDescent="0.2">
      <c r="A4" s="12" t="s">
        <v>3</v>
      </c>
    </row>
    <row r="5" spans="1:26" x14ac:dyDescent="0.2">
      <c r="A5" s="13">
        <v>105.31399999999999</v>
      </c>
      <c r="B5" s="3" t="s">
        <v>30</v>
      </c>
      <c r="C5" s="41" t="s">
        <v>31</v>
      </c>
      <c r="D5" s="34"/>
      <c r="E5" s="34"/>
    </row>
    <row r="6" spans="1:26" ht="25.5" customHeight="1" x14ac:dyDescent="0.25">
      <c r="E6" s="14" t="s">
        <v>32</v>
      </c>
    </row>
    <row r="7" spans="1:26" ht="22.5" customHeight="1" x14ac:dyDescent="0.2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 x14ac:dyDescent="0.2">
      <c r="A8" s="17" t="s">
        <v>11</v>
      </c>
      <c r="B8" s="18">
        <f>$A$5*1000/1</f>
        <v>105314</v>
      </c>
      <c r="C8" s="18">
        <f>$A$5*10000/1</f>
        <v>1053140</v>
      </c>
      <c r="D8" s="18">
        <f>$A$5*100000/1</f>
        <v>10531400</v>
      </c>
      <c r="E8" s="18">
        <f>$A$5*1000000/1</f>
        <v>105314000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15" t="s">
        <v>12</v>
      </c>
      <c r="B9" s="19">
        <f>$A$5*1000/3</f>
        <v>35104.666666666664</v>
      </c>
      <c r="C9" s="19">
        <f>$A$5*10000/3</f>
        <v>351046.66666666669</v>
      </c>
      <c r="D9" s="19">
        <f>$A$5*100000/3</f>
        <v>3510466.6666666665</v>
      </c>
      <c r="E9" s="19">
        <f>$A$5*1000000/3</f>
        <v>35104666.666666664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 x14ac:dyDescent="0.2">
      <c r="A10" s="17" t="s">
        <v>13</v>
      </c>
      <c r="B10" s="18">
        <f>$A$5*1000/5</f>
        <v>21062.799999999999</v>
      </c>
      <c r="C10" s="18">
        <f>$A$5*10000/5</f>
        <v>210628</v>
      </c>
      <c r="D10" s="18">
        <f>$A$5*100000/5</f>
        <v>2106280</v>
      </c>
      <c r="E10" s="18">
        <f>$A$5*1000000/5</f>
        <v>21062800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 x14ac:dyDescent="0.2">
      <c r="A11" s="15" t="s">
        <v>14</v>
      </c>
      <c r="B11" s="19">
        <f>$A$5*1000/10</f>
        <v>10531.4</v>
      </c>
      <c r="C11" s="19">
        <f>$A$5*10000/10</f>
        <v>105314</v>
      </c>
      <c r="D11" s="19">
        <f>$A$5*100000/10</f>
        <v>1053140</v>
      </c>
      <c r="E11" s="19">
        <f>$A$5*1000000/10</f>
        <v>10531400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17" t="s">
        <v>15</v>
      </c>
      <c r="B12" s="18">
        <f>$A$5*1000/15</f>
        <v>7020.9333333333334</v>
      </c>
      <c r="C12" s="18">
        <f>$A$5*10000/15</f>
        <v>70209.333333333328</v>
      </c>
      <c r="D12" s="18">
        <f>$A$5*100000/15</f>
        <v>702093.33333333337</v>
      </c>
      <c r="E12" s="18">
        <f>$A$5*1000000/15</f>
        <v>7020933.333333333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15" t="s">
        <v>16</v>
      </c>
      <c r="B13" s="19">
        <f>$A$5*1000/20</f>
        <v>5265.7</v>
      </c>
      <c r="C13" s="19">
        <f>$A$5*10000/20</f>
        <v>52657</v>
      </c>
      <c r="D13" s="19">
        <f>$A$5*100000/20</f>
        <v>526570</v>
      </c>
      <c r="E13" s="19">
        <f>$A$5*1000000/20</f>
        <v>5265700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17" t="s">
        <v>17</v>
      </c>
      <c r="B14" s="18">
        <f>$A$5*1000/25</f>
        <v>4212.5600000000004</v>
      </c>
      <c r="C14" s="18">
        <f>$A$5*10000/25</f>
        <v>42125.599999999999</v>
      </c>
      <c r="D14" s="18">
        <f>$A$5*100000/25</f>
        <v>421256</v>
      </c>
      <c r="E14" s="18">
        <f>$A$5*1000000/25</f>
        <v>4212560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6" spans="1:26" x14ac:dyDescent="0.2">
      <c r="A16" s="33" t="s">
        <v>33</v>
      </c>
      <c r="B16" s="34"/>
    </row>
    <row r="17" spans="1:1" x14ac:dyDescent="0.2">
      <c r="A17" s="20"/>
    </row>
  </sheetData>
  <mergeCells count="4">
    <mergeCell ref="A1:E1"/>
    <mergeCell ref="A2:E2"/>
    <mergeCell ref="C5:E5"/>
    <mergeCell ref="A16:B16"/>
  </mergeCells>
  <phoneticPr fontId="13"/>
  <hyperlinks>
    <hyperlink ref="A2" location="ドル円!A1" display="こちらをクリックすると、実際に表に入力してシミュレーションできます（自動計算）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workbookViewId="0"/>
  </sheetViews>
  <sheetFormatPr defaultColWidth="12.625" defaultRowHeight="15" customHeight="1" x14ac:dyDescent="0.2"/>
  <cols>
    <col min="1" max="1" width="18" customWidth="1"/>
    <col min="2" max="5" width="16.375" customWidth="1"/>
  </cols>
  <sheetData>
    <row r="1" spans="1:26" x14ac:dyDescent="0.2">
      <c r="A1" s="33" t="s">
        <v>34</v>
      </c>
      <c r="B1" s="34"/>
      <c r="C1" s="34"/>
      <c r="D1" s="34"/>
      <c r="E1" s="34"/>
    </row>
    <row r="2" spans="1:26" x14ac:dyDescent="0.2">
      <c r="A2" s="42" t="s">
        <v>35</v>
      </c>
      <c r="B2" s="34"/>
      <c r="C2" s="34"/>
      <c r="D2" s="34"/>
      <c r="E2" s="34"/>
    </row>
    <row r="4" spans="1:26" x14ac:dyDescent="0.2">
      <c r="A4" s="21" t="s">
        <v>18</v>
      </c>
    </row>
    <row r="5" spans="1:26" x14ac:dyDescent="0.2">
      <c r="A5" s="13">
        <v>123.407</v>
      </c>
      <c r="B5" s="3" t="s">
        <v>30</v>
      </c>
      <c r="C5" s="41" t="s">
        <v>19</v>
      </c>
      <c r="D5" s="34"/>
      <c r="E5" s="34"/>
    </row>
    <row r="6" spans="1:26" ht="27" customHeight="1" x14ac:dyDescent="0.25">
      <c r="E6" s="14" t="s">
        <v>36</v>
      </c>
    </row>
    <row r="7" spans="1:26" ht="22.5" customHeight="1" x14ac:dyDescent="0.2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 x14ac:dyDescent="0.2">
      <c r="A8" s="17" t="s">
        <v>11</v>
      </c>
      <c r="B8" s="18">
        <f>$A$5*1000/1</f>
        <v>123407</v>
      </c>
      <c r="C8" s="18">
        <f>$A$5*10000/1</f>
        <v>1234070</v>
      </c>
      <c r="D8" s="18">
        <f>$A$5*100000/1</f>
        <v>12340700</v>
      </c>
      <c r="E8" s="18">
        <f>$A$5*1000000/1</f>
        <v>123407000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15" t="s">
        <v>12</v>
      </c>
      <c r="B9" s="19">
        <f>$A$5*1000/3</f>
        <v>41135.666666666664</v>
      </c>
      <c r="C9" s="19">
        <f>$A$5*10000/3</f>
        <v>411356.66666666669</v>
      </c>
      <c r="D9" s="19">
        <f>$A$5*100000/3</f>
        <v>4113566.6666666665</v>
      </c>
      <c r="E9" s="19">
        <f>$A$5*1000000/3</f>
        <v>41135666.666666664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 x14ac:dyDescent="0.3">
      <c r="A10" s="17" t="s">
        <v>13</v>
      </c>
      <c r="B10" s="18">
        <f>$A$5*1000/5</f>
        <v>24681.4</v>
      </c>
      <c r="C10" s="18">
        <f>$A$5*10000/5</f>
        <v>246814</v>
      </c>
      <c r="D10" s="18">
        <f>$A$5*100000/5</f>
        <v>2468140</v>
      </c>
      <c r="E10" s="18">
        <f>$A$5*1000000/5</f>
        <v>24681400</v>
      </c>
      <c r="F10" s="16"/>
      <c r="G10" s="22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 x14ac:dyDescent="0.2">
      <c r="A11" s="15" t="s">
        <v>14</v>
      </c>
      <c r="B11" s="19">
        <f>$A$5*1000/10</f>
        <v>12340.7</v>
      </c>
      <c r="C11" s="19">
        <f>$A$5*10000/10</f>
        <v>123407</v>
      </c>
      <c r="D11" s="19">
        <f>$A$5*100000/10</f>
        <v>1234070</v>
      </c>
      <c r="E11" s="19">
        <f>$A$5*1000000/10</f>
        <v>12340700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17" t="s">
        <v>15</v>
      </c>
      <c r="B12" s="18">
        <f>$A$5*1000/15</f>
        <v>8227.1333333333332</v>
      </c>
      <c r="C12" s="18">
        <f>$A$5*10000/15</f>
        <v>82271.333333333328</v>
      </c>
      <c r="D12" s="18">
        <f>$A$5*100000/15</f>
        <v>822713.33333333337</v>
      </c>
      <c r="E12" s="18">
        <f>$A$5*1000000/15</f>
        <v>8227133.333333333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15" t="s">
        <v>16</v>
      </c>
      <c r="B13" s="19">
        <f>$A$5*1000/20</f>
        <v>6170.35</v>
      </c>
      <c r="C13" s="19">
        <f>$A$5*10000/20</f>
        <v>61703.5</v>
      </c>
      <c r="D13" s="19">
        <f>$A$5*100000/20</f>
        <v>617035</v>
      </c>
      <c r="E13" s="19">
        <f>$A$5*1000000/20</f>
        <v>6170350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17" t="s">
        <v>17</v>
      </c>
      <c r="B14" s="18">
        <f>$A$5*1000/25</f>
        <v>4936.28</v>
      </c>
      <c r="C14" s="18">
        <f>$A$5*10000/25</f>
        <v>49362.8</v>
      </c>
      <c r="D14" s="18">
        <f>$A$5*100000/25</f>
        <v>493628</v>
      </c>
      <c r="E14" s="18">
        <f>$A$5*1000000/25</f>
        <v>4936280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7" spans="1:1" x14ac:dyDescent="0.2">
      <c r="A17" s="20"/>
    </row>
  </sheetData>
  <mergeCells count="3">
    <mergeCell ref="A1:E1"/>
    <mergeCell ref="A2:E2"/>
    <mergeCell ref="C5:E5"/>
  </mergeCells>
  <phoneticPr fontId="13"/>
  <hyperlinks>
    <hyperlink ref="A2" location="ユーロ円!A1" display="こちらをクリックすると、実際に表に入力してシミュレーションできます（自動計算）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workbookViewId="0"/>
  </sheetViews>
  <sheetFormatPr defaultColWidth="12.625" defaultRowHeight="15" customHeight="1" x14ac:dyDescent="0.2"/>
  <cols>
    <col min="1" max="1" width="15.25" customWidth="1"/>
    <col min="2" max="5" width="16.375" customWidth="1"/>
  </cols>
  <sheetData>
    <row r="1" spans="1:26" x14ac:dyDescent="0.2">
      <c r="A1" s="33" t="s">
        <v>37</v>
      </c>
      <c r="B1" s="34"/>
      <c r="C1" s="34"/>
      <c r="D1" s="34"/>
      <c r="E1" s="34"/>
    </row>
    <row r="2" spans="1:26" x14ac:dyDescent="0.2">
      <c r="A2" s="42" t="s">
        <v>38</v>
      </c>
      <c r="B2" s="34"/>
      <c r="C2" s="34"/>
      <c r="D2" s="34"/>
      <c r="E2" s="34"/>
    </row>
    <row r="4" spans="1:26" x14ac:dyDescent="0.2">
      <c r="A4" s="23" t="s">
        <v>20</v>
      </c>
    </row>
    <row r="5" spans="1:26" x14ac:dyDescent="0.2">
      <c r="A5" s="13">
        <v>136.239</v>
      </c>
      <c r="B5" s="3" t="s">
        <v>30</v>
      </c>
      <c r="C5" s="41" t="s">
        <v>21</v>
      </c>
      <c r="D5" s="34"/>
      <c r="E5" s="34"/>
    </row>
    <row r="6" spans="1:26" ht="25.5" customHeight="1" x14ac:dyDescent="0.25">
      <c r="E6" s="14" t="s">
        <v>39</v>
      </c>
    </row>
    <row r="7" spans="1:26" ht="22.5" customHeight="1" x14ac:dyDescent="0.2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 x14ac:dyDescent="0.2">
      <c r="A8" s="17" t="s">
        <v>11</v>
      </c>
      <c r="B8" s="18">
        <f>$A$5*1000/1</f>
        <v>136239</v>
      </c>
      <c r="C8" s="18">
        <f>$A$5*10000/1</f>
        <v>1362390</v>
      </c>
      <c r="D8" s="18">
        <f>$A$5*100000/1</f>
        <v>13623900</v>
      </c>
      <c r="E8" s="18">
        <f>$A$5*1000000/1</f>
        <v>136239000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15" t="s">
        <v>12</v>
      </c>
      <c r="B9" s="19">
        <f>$A$5*1000/3</f>
        <v>45413</v>
      </c>
      <c r="C9" s="19">
        <f>$A$5*10000/3</f>
        <v>454130</v>
      </c>
      <c r="D9" s="19">
        <f>$A$5*100000/3</f>
        <v>4541300</v>
      </c>
      <c r="E9" s="19">
        <f>$A$5*1000000/3</f>
        <v>45413000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 x14ac:dyDescent="0.2">
      <c r="A10" s="17" t="s">
        <v>13</v>
      </c>
      <c r="B10" s="18">
        <f>$A$5*1000/5</f>
        <v>27247.8</v>
      </c>
      <c r="C10" s="18">
        <f>$A$5*10000/5</f>
        <v>272478</v>
      </c>
      <c r="D10" s="18">
        <f>$A$5*100000/5</f>
        <v>2724780</v>
      </c>
      <c r="E10" s="18">
        <f>$A$5*1000000/5</f>
        <v>27247800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 x14ac:dyDescent="0.2">
      <c r="A11" s="15" t="s">
        <v>14</v>
      </c>
      <c r="B11" s="19">
        <f>$A$5*1000/10</f>
        <v>13623.9</v>
      </c>
      <c r="C11" s="19">
        <f>$A$5*10000/10</f>
        <v>136239</v>
      </c>
      <c r="D11" s="19">
        <f>$A$5*100000/10</f>
        <v>1362390</v>
      </c>
      <c r="E11" s="19">
        <f>$A$5*1000000/10</f>
        <v>13623900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17" t="s">
        <v>15</v>
      </c>
      <c r="B12" s="18">
        <f>$A$5*1000/15</f>
        <v>9082.6</v>
      </c>
      <c r="C12" s="18">
        <f>$A$5*10000/15</f>
        <v>90826</v>
      </c>
      <c r="D12" s="18">
        <f>$A$5*100000/15</f>
        <v>908260</v>
      </c>
      <c r="E12" s="18">
        <f>$A$5*1000000/15</f>
        <v>9082600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15" t="s">
        <v>16</v>
      </c>
      <c r="B13" s="19">
        <f>$A$5*1000/20</f>
        <v>6811.95</v>
      </c>
      <c r="C13" s="19">
        <f>$A$5*10000/20</f>
        <v>68119.5</v>
      </c>
      <c r="D13" s="19">
        <f>$A$5*100000/20</f>
        <v>681195</v>
      </c>
      <c r="E13" s="19">
        <f>$A$5*1000000/20</f>
        <v>6811950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17" t="s">
        <v>17</v>
      </c>
      <c r="B14" s="18">
        <f>$A$5*1000/25</f>
        <v>5449.56</v>
      </c>
      <c r="C14" s="18">
        <f>$A$5*10000/25</f>
        <v>54495.6</v>
      </c>
      <c r="D14" s="18">
        <f>$A$5*100000/25</f>
        <v>544956</v>
      </c>
      <c r="E14" s="18">
        <f>$A$5*1000000/25</f>
        <v>5449560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7" spans="1:1" x14ac:dyDescent="0.2">
      <c r="A17" s="20"/>
    </row>
  </sheetData>
  <mergeCells count="3">
    <mergeCell ref="A1:E1"/>
    <mergeCell ref="A2:E2"/>
    <mergeCell ref="C5:E5"/>
  </mergeCells>
  <phoneticPr fontId="13"/>
  <hyperlinks>
    <hyperlink ref="A2" location="ポンド円!A1" display="こちらをクリックすると、実際に表に入力してシミュレーションできます（自動計算）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workbookViewId="0"/>
  </sheetViews>
  <sheetFormatPr defaultColWidth="12.625" defaultRowHeight="15" customHeight="1" x14ac:dyDescent="0.2"/>
  <cols>
    <col min="1" max="1" width="15.125" customWidth="1"/>
    <col min="2" max="5" width="16.375" customWidth="1"/>
  </cols>
  <sheetData>
    <row r="1" spans="1:26" x14ac:dyDescent="0.2">
      <c r="A1" s="33" t="s">
        <v>40</v>
      </c>
      <c r="B1" s="34"/>
      <c r="C1" s="34"/>
      <c r="D1" s="34"/>
      <c r="E1" s="34"/>
    </row>
    <row r="2" spans="1:26" x14ac:dyDescent="0.2">
      <c r="A2" s="42" t="s">
        <v>41</v>
      </c>
      <c r="B2" s="34"/>
      <c r="C2" s="34"/>
      <c r="D2" s="34"/>
      <c r="E2" s="34"/>
    </row>
    <row r="4" spans="1:26" x14ac:dyDescent="0.2">
      <c r="A4" s="23" t="s">
        <v>22</v>
      </c>
    </row>
    <row r="5" spans="1:26" x14ac:dyDescent="0.2">
      <c r="A5" s="13">
        <v>75.424000000000007</v>
      </c>
      <c r="B5" s="3" t="s">
        <v>30</v>
      </c>
      <c r="C5" s="41" t="s">
        <v>23</v>
      </c>
      <c r="D5" s="34"/>
      <c r="E5" s="34"/>
    </row>
    <row r="6" spans="1:26" ht="25.5" customHeight="1" x14ac:dyDescent="0.25">
      <c r="E6" s="14" t="s">
        <v>42</v>
      </c>
    </row>
    <row r="7" spans="1:26" ht="22.5" customHeight="1" x14ac:dyDescent="0.2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 x14ac:dyDescent="0.2">
      <c r="A8" s="17" t="s">
        <v>11</v>
      </c>
      <c r="B8" s="18">
        <f>$A$5*1000/1</f>
        <v>75424</v>
      </c>
      <c r="C8" s="18">
        <f>$A$5*10000/1</f>
        <v>754240.00000000012</v>
      </c>
      <c r="D8" s="18">
        <f>$A$5*100000/1</f>
        <v>7542400.0000000009</v>
      </c>
      <c r="E8" s="18">
        <f>$A$5*1000000/1</f>
        <v>75424000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15" t="s">
        <v>12</v>
      </c>
      <c r="B9" s="19">
        <f>$A$5*1000/3</f>
        <v>25141.333333333332</v>
      </c>
      <c r="C9" s="19">
        <f>$A$5*10000/3</f>
        <v>251413.33333333337</v>
      </c>
      <c r="D9" s="19">
        <f>$A$5*100000/3</f>
        <v>2514133.3333333335</v>
      </c>
      <c r="E9" s="19">
        <f>$A$5*1000000/3</f>
        <v>25141333.333333332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 x14ac:dyDescent="0.2">
      <c r="A10" s="17" t="s">
        <v>13</v>
      </c>
      <c r="B10" s="18">
        <f>$A$5*1000/5</f>
        <v>15084.8</v>
      </c>
      <c r="C10" s="18">
        <f>$A$5*10000/5</f>
        <v>150848.00000000003</v>
      </c>
      <c r="D10" s="18">
        <f>$A$5*100000/5</f>
        <v>1508480.0000000002</v>
      </c>
      <c r="E10" s="18">
        <f>$A$5*1000000/5</f>
        <v>15084800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 x14ac:dyDescent="0.2">
      <c r="A11" s="15" t="s">
        <v>14</v>
      </c>
      <c r="B11" s="19">
        <f>$A$5*1000/10</f>
        <v>7542.4</v>
      </c>
      <c r="C11" s="19">
        <f>$A$5*10000/10</f>
        <v>75424.000000000015</v>
      </c>
      <c r="D11" s="19">
        <f>$A$5*100000/10</f>
        <v>754240.00000000012</v>
      </c>
      <c r="E11" s="19">
        <f>$A$5*1000000/10</f>
        <v>7542400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17" t="s">
        <v>15</v>
      </c>
      <c r="B12" s="18">
        <f>$A$5*1000/15</f>
        <v>5028.2666666666664</v>
      </c>
      <c r="C12" s="18">
        <f>$A$5*10000/15</f>
        <v>50282.666666666672</v>
      </c>
      <c r="D12" s="18">
        <f>$A$5*100000/15</f>
        <v>502826.66666666674</v>
      </c>
      <c r="E12" s="18">
        <f>$A$5*1000000/15</f>
        <v>5028266.666666667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15" t="s">
        <v>16</v>
      </c>
      <c r="B13" s="19">
        <f>$A$5*1000/20</f>
        <v>3771.2</v>
      </c>
      <c r="C13" s="19">
        <f>$A$5*10000/20</f>
        <v>37712.000000000007</v>
      </c>
      <c r="D13" s="19">
        <f>$A$5*100000/20</f>
        <v>377120.00000000006</v>
      </c>
      <c r="E13" s="19">
        <f>$A$5*1000000/20</f>
        <v>3771200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17" t="s">
        <v>17</v>
      </c>
      <c r="B14" s="18">
        <f>$A$5*1000/25</f>
        <v>3016.96</v>
      </c>
      <c r="C14" s="18">
        <f>$A$5*10000/25</f>
        <v>30169.600000000006</v>
      </c>
      <c r="D14" s="18">
        <f>$A$5*100000/25</f>
        <v>301696.00000000006</v>
      </c>
      <c r="E14" s="18">
        <f>$A$5*1000000/25</f>
        <v>3016960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7" spans="1:1" x14ac:dyDescent="0.2">
      <c r="A17" s="20"/>
    </row>
  </sheetData>
  <mergeCells count="3">
    <mergeCell ref="A1:E1"/>
    <mergeCell ref="A2:E2"/>
    <mergeCell ref="C5:E5"/>
  </mergeCells>
  <phoneticPr fontId="13"/>
  <hyperlinks>
    <hyperlink ref="A2" location="豪ドル円!A1" display="こちらをクリックすると、実際に表に入力してシミュレーションできます（自動計算）"/>
  </hyperlink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workbookViewId="0"/>
  </sheetViews>
  <sheetFormatPr defaultColWidth="12.625" defaultRowHeight="15" customHeight="1" x14ac:dyDescent="0.2"/>
  <cols>
    <col min="1" max="1" width="18.5" customWidth="1"/>
    <col min="2" max="5" width="16.375" customWidth="1"/>
  </cols>
  <sheetData>
    <row r="1" spans="1:26" x14ac:dyDescent="0.2">
      <c r="A1" s="33" t="s">
        <v>43</v>
      </c>
      <c r="B1" s="34"/>
      <c r="C1" s="34"/>
      <c r="D1" s="34"/>
      <c r="E1" s="34"/>
    </row>
    <row r="2" spans="1:26" x14ac:dyDescent="0.2">
      <c r="A2" s="42" t="s">
        <v>44</v>
      </c>
      <c r="B2" s="34"/>
      <c r="C2" s="34"/>
      <c r="D2" s="34"/>
      <c r="E2" s="34"/>
    </row>
    <row r="4" spans="1:26" x14ac:dyDescent="0.2">
      <c r="A4" s="23" t="s">
        <v>25</v>
      </c>
      <c r="B4" s="21" t="s">
        <v>3</v>
      </c>
      <c r="C4" s="43" t="s">
        <v>24</v>
      </c>
      <c r="D4" s="34"/>
      <c r="E4" s="34"/>
    </row>
    <row r="5" spans="1:26" x14ac:dyDescent="0.2">
      <c r="A5" s="13">
        <v>1.1716800000000001</v>
      </c>
      <c r="B5" s="13">
        <v>105.31399999999999</v>
      </c>
      <c r="C5" s="3" t="s">
        <v>30</v>
      </c>
    </row>
    <row r="6" spans="1:26" ht="25.5" customHeight="1" x14ac:dyDescent="0.25">
      <c r="E6" s="14" t="s">
        <v>45</v>
      </c>
    </row>
    <row r="7" spans="1:26" ht="22.5" customHeight="1" x14ac:dyDescent="0.2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 x14ac:dyDescent="0.2">
      <c r="A8" s="17" t="s">
        <v>11</v>
      </c>
      <c r="B8" s="18">
        <f>$A$5*1000/1*$B$5</f>
        <v>123394.30752</v>
      </c>
      <c r="C8" s="18">
        <f>$A$5*10000/1*$B$5</f>
        <v>1233943.0752000001</v>
      </c>
      <c r="D8" s="18">
        <f>$A$5*100000/1*$B$5</f>
        <v>12339430.751999998</v>
      </c>
      <c r="E8" s="18">
        <f>$A$5*1000000/1*$B$5</f>
        <v>123394307.52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15" t="s">
        <v>12</v>
      </c>
      <c r="B9" s="19">
        <f>$A$5*1000/3*$B$5</f>
        <v>41131.435839999998</v>
      </c>
      <c r="C9" s="19">
        <f>$A$5*10000/3*$B$5</f>
        <v>411314.35840000003</v>
      </c>
      <c r="D9" s="19">
        <f>$A$5*100000/3*$B$5</f>
        <v>4113143.5839999998</v>
      </c>
      <c r="E9" s="19">
        <f>$A$5*1000000/3*$B$5</f>
        <v>41131435.839999996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 x14ac:dyDescent="0.2">
      <c r="A10" s="17" t="s">
        <v>13</v>
      </c>
      <c r="B10" s="18">
        <f>$A$5*1000/5*$B$5</f>
        <v>24678.861504</v>
      </c>
      <c r="C10" s="18">
        <f>$A$5*10000/5*$B$5</f>
        <v>246788.61504</v>
      </c>
      <c r="D10" s="18">
        <f>$A$5*100000/5*$B$5</f>
        <v>2467886.1503999997</v>
      </c>
      <c r="E10" s="18">
        <f>$A$5*1000000/5*$B$5</f>
        <v>24678861.503999997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 x14ac:dyDescent="0.2">
      <c r="A11" s="15" t="s">
        <v>14</v>
      </c>
      <c r="B11" s="19">
        <f>$A$5*1000/10*$B$5</f>
        <v>12339.430752</v>
      </c>
      <c r="C11" s="19">
        <f>$A$5*10000/10*$B$5</f>
        <v>123394.30752</v>
      </c>
      <c r="D11" s="19">
        <f>$A$5*100000/10*$B$5</f>
        <v>1233943.0751999998</v>
      </c>
      <c r="E11" s="19">
        <f>$A$5*1000000/10*$B$5</f>
        <v>12339430.751999998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17" t="s">
        <v>15</v>
      </c>
      <c r="B12" s="18">
        <f>$A$5*1000/15*$B$5</f>
        <v>8226.2871680000007</v>
      </c>
      <c r="C12" s="18">
        <f>$A$5*10000/15*$B$5</f>
        <v>82262.871680000011</v>
      </c>
      <c r="D12" s="18">
        <f>$A$5*100000/15*$B$5</f>
        <v>822628.71679999994</v>
      </c>
      <c r="E12" s="18">
        <f>$A$5*1000000/15*$B$5</f>
        <v>8226287.1679999996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15" t="s">
        <v>16</v>
      </c>
      <c r="B13" s="19">
        <f>$A$5*1000/20*$B$5</f>
        <v>6169.7153760000001</v>
      </c>
      <c r="C13" s="19">
        <f>$A$5*10000/20*$B$5</f>
        <v>61697.153760000001</v>
      </c>
      <c r="D13" s="19">
        <f>$A$5*100000/20*$B$5</f>
        <v>616971.53759999992</v>
      </c>
      <c r="E13" s="19">
        <f>$A$5*1000000/20*$B$5</f>
        <v>6169715.3759999992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17" t="s">
        <v>17</v>
      </c>
      <c r="B14" s="18">
        <f>$A$5*1000/25*$B$5</f>
        <v>4935.7723008000003</v>
      </c>
      <c r="C14" s="18">
        <f>$A$5*10000/25*$B$5</f>
        <v>49357.723008000001</v>
      </c>
      <c r="D14" s="18">
        <f>$A$5*100000/25*$B$5</f>
        <v>493577.23008000001</v>
      </c>
      <c r="E14" s="18">
        <f>$A$5*1000000/25*$B$5</f>
        <v>4935772.3007999994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7" spans="1:1" x14ac:dyDescent="0.2">
      <c r="A17" s="20"/>
    </row>
  </sheetData>
  <mergeCells count="3">
    <mergeCell ref="A1:E1"/>
    <mergeCell ref="A2:E2"/>
    <mergeCell ref="C4:E4"/>
  </mergeCells>
  <phoneticPr fontId="13"/>
  <hyperlinks>
    <hyperlink ref="A2" location="ユーロ米ドル!A1" display="こちらをクリックすると、実際に表に入力してシミュレーションできます（自動計算）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workbookViewId="0"/>
  </sheetViews>
  <sheetFormatPr defaultColWidth="12.625" defaultRowHeight="15" customHeight="1" x14ac:dyDescent="0.2"/>
  <cols>
    <col min="1" max="1" width="18.5" customWidth="1"/>
    <col min="2" max="5" width="16.375" customWidth="1"/>
  </cols>
  <sheetData>
    <row r="1" spans="1:26" x14ac:dyDescent="0.2">
      <c r="A1" s="33" t="s">
        <v>46</v>
      </c>
      <c r="B1" s="34"/>
      <c r="C1" s="34"/>
      <c r="D1" s="34"/>
      <c r="E1" s="34"/>
    </row>
    <row r="2" spans="1:26" x14ac:dyDescent="0.2">
      <c r="A2" s="42" t="s">
        <v>47</v>
      </c>
      <c r="B2" s="34"/>
      <c r="C2" s="34"/>
      <c r="D2" s="34"/>
      <c r="E2" s="34"/>
    </row>
    <row r="4" spans="1:26" x14ac:dyDescent="0.2">
      <c r="A4" s="23" t="s">
        <v>27</v>
      </c>
      <c r="B4" s="21" t="s">
        <v>3</v>
      </c>
      <c r="C4" s="43" t="s">
        <v>26</v>
      </c>
      <c r="D4" s="34"/>
      <c r="E4" s="34"/>
    </row>
    <row r="5" spans="1:26" x14ac:dyDescent="0.2">
      <c r="A5" s="13">
        <v>1.2937000000000001</v>
      </c>
      <c r="B5" s="13">
        <v>105.31399999999999</v>
      </c>
      <c r="C5" s="3" t="s">
        <v>30</v>
      </c>
    </row>
    <row r="6" spans="1:26" ht="25.5" customHeight="1" x14ac:dyDescent="0.25">
      <c r="E6" s="14" t="s">
        <v>48</v>
      </c>
    </row>
    <row r="7" spans="1:26" ht="22.5" customHeight="1" x14ac:dyDescent="0.2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 x14ac:dyDescent="0.2">
      <c r="A8" s="17" t="s">
        <v>11</v>
      </c>
      <c r="B8" s="18">
        <f>$A$5*1000/1*$B$5</f>
        <v>136244.7218</v>
      </c>
      <c r="C8" s="18">
        <f>$A$5*10000/1*$B$5</f>
        <v>1362447.2179999999</v>
      </c>
      <c r="D8" s="18">
        <f>$A$5*100000/1*$B$5</f>
        <v>13624472.18</v>
      </c>
      <c r="E8" s="18">
        <f>$A$5*1000000/1*$B$5</f>
        <v>136244721.79999998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15" t="s">
        <v>12</v>
      </c>
      <c r="B9" s="19">
        <f>$A$5*1000/3*$B$5</f>
        <v>45414.907266666662</v>
      </c>
      <c r="C9" s="19">
        <f>$A$5*10000/3*$B$5</f>
        <v>454149.07266666659</v>
      </c>
      <c r="D9" s="19">
        <f>$A$5*100000/3*$B$5</f>
        <v>4541490.7266666666</v>
      </c>
      <c r="E9" s="19">
        <f>$A$5*1000000/3*$B$5</f>
        <v>45414907.266666658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 x14ac:dyDescent="0.2">
      <c r="A10" s="17" t="s">
        <v>13</v>
      </c>
      <c r="B10" s="18">
        <f>$A$5*1000/5*$B$5</f>
        <v>27248.944359999998</v>
      </c>
      <c r="C10" s="18">
        <f>$A$5*10000/5*$B$5</f>
        <v>272489.4436</v>
      </c>
      <c r="D10" s="18">
        <f>$A$5*100000/5*$B$5</f>
        <v>2724894.4359999998</v>
      </c>
      <c r="E10" s="18">
        <f>$A$5*1000000/5*$B$5</f>
        <v>27248944.359999999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 x14ac:dyDescent="0.2">
      <c r="A11" s="15" t="s">
        <v>14</v>
      </c>
      <c r="B11" s="19">
        <f>$A$5*1000/10*$B$5</f>
        <v>13624.472179999999</v>
      </c>
      <c r="C11" s="19">
        <f>$A$5*10000/10*$B$5</f>
        <v>136244.7218</v>
      </c>
      <c r="D11" s="19">
        <f>$A$5*100000/10*$B$5</f>
        <v>1362447.2179999999</v>
      </c>
      <c r="E11" s="19">
        <f>$A$5*1000000/10*$B$5</f>
        <v>13624472.18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17" t="s">
        <v>15</v>
      </c>
      <c r="B12" s="18">
        <f>$A$5*1000/15*$B$5</f>
        <v>9082.9814533333338</v>
      </c>
      <c r="C12" s="18">
        <f>$A$5*10000/15*$B$5</f>
        <v>90829.814533333323</v>
      </c>
      <c r="D12" s="18">
        <f>$A$5*100000/15*$B$5</f>
        <v>908298.14533333317</v>
      </c>
      <c r="E12" s="18">
        <f>$A$5*1000000/15*$B$5</f>
        <v>9082981.4533333331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15" t="s">
        <v>16</v>
      </c>
      <c r="B13" s="19">
        <f>$A$5*1000/20*$B$5</f>
        <v>6812.2360899999994</v>
      </c>
      <c r="C13" s="19">
        <f>$A$5*10000/20*$B$5</f>
        <v>68122.3609</v>
      </c>
      <c r="D13" s="19">
        <f>$A$5*100000/20*$B$5</f>
        <v>681223.60899999994</v>
      </c>
      <c r="E13" s="19">
        <f>$A$5*1000000/20*$B$5</f>
        <v>6812236.0899999999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17" t="s">
        <v>17</v>
      </c>
      <c r="B14" s="18">
        <f>$A$5*1000/25*$B$5</f>
        <v>5449.7888720000001</v>
      </c>
      <c r="C14" s="18">
        <f>$A$5*10000/25*$B$5</f>
        <v>54497.888719999995</v>
      </c>
      <c r="D14" s="18">
        <f>$A$5*100000/25*$B$5</f>
        <v>544978.8872</v>
      </c>
      <c r="E14" s="18">
        <f>$A$5*1000000/25*$B$5</f>
        <v>5449788.8719999995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7" spans="1:1" x14ac:dyDescent="0.2">
      <c r="A17" s="20"/>
    </row>
  </sheetData>
  <mergeCells count="3">
    <mergeCell ref="A1:E1"/>
    <mergeCell ref="A2:E2"/>
    <mergeCell ref="C4:E4"/>
  </mergeCells>
  <phoneticPr fontId="13"/>
  <hyperlinks>
    <hyperlink ref="A2" location="ポンド米ドル!A1" display="こちらをクリックすると、実際に表に入力してシミュレーションできます（自動計算）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6通貨</vt:lpstr>
      <vt:lpstr>ドル円</vt:lpstr>
      <vt:lpstr>ユーロ円</vt:lpstr>
      <vt:lpstr>ポンド円</vt:lpstr>
      <vt:lpstr>豪ドル円</vt:lpstr>
      <vt:lpstr>ユーロ米ドル</vt:lpstr>
      <vt:lpstr>ポンド米ドル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河野裕</dc:creator>
  <cp:lastModifiedBy>編集者</cp:lastModifiedBy>
  <dcterms:created xsi:type="dcterms:W3CDTF">2020-10-07T14:04:24Z</dcterms:created>
  <dcterms:modified xsi:type="dcterms:W3CDTF">2020-10-09T23:35:09Z</dcterms:modified>
</cp:coreProperties>
</file>